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arah\Desktop\Governance\Board\Board Meetings\Board Meetings 2019 - 2020\July 2019 Board Meeting\"/>
    </mc:Choice>
  </mc:AlternateContent>
  <xr:revisionPtr revIDLastSave="0" documentId="8_{B449A4D6-4875-4FAD-9B38-B0F6552CE4F2}" xr6:coauthVersionLast="43" xr6:coauthVersionMax="43" xr10:uidLastSave="{00000000-0000-0000-0000-000000000000}"/>
  <bookViews>
    <workbookView xWindow="150" yWindow="600" windowWidth="19050" windowHeight="10200" xr2:uid="{00000000-000D-0000-FFFF-FFFF00000000}"/>
  </bookViews>
  <sheets>
    <sheet name="Draft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" l="1"/>
  <c r="F8" i="2"/>
  <c r="D19" i="2"/>
  <c r="E19" i="2"/>
  <c r="B19" i="2"/>
  <c r="F10" i="2"/>
  <c r="F25" i="2" l="1"/>
  <c r="F26" i="2"/>
  <c r="F27" i="2"/>
  <c r="F28" i="2"/>
  <c r="F29" i="2"/>
  <c r="F30" i="2"/>
  <c r="F31" i="2"/>
  <c r="F32" i="2"/>
  <c r="F33" i="2"/>
  <c r="F34" i="2"/>
  <c r="F35" i="2"/>
  <c r="F24" i="2"/>
  <c r="F17" i="2"/>
  <c r="B8" i="2"/>
  <c r="C22" i="2"/>
  <c r="C37" i="2" s="1"/>
  <c r="E37" i="2"/>
  <c r="D37" i="2"/>
  <c r="F22" i="2" l="1"/>
  <c r="E39" i="2"/>
  <c r="D39" i="2" l="1"/>
  <c r="C16" i="2" l="1"/>
  <c r="B7" i="2"/>
  <c r="B6" i="2"/>
  <c r="E9" i="2"/>
  <c r="E41" i="2" s="1"/>
  <c r="D9" i="2"/>
  <c r="C9" i="2"/>
  <c r="F16" i="2" l="1"/>
  <c r="F19" i="2" s="1"/>
  <c r="C19" i="2"/>
  <c r="C39" i="2" s="1"/>
  <c r="C41" i="2" s="1"/>
  <c r="D41" i="2"/>
  <c r="B5" i="2" l="1"/>
  <c r="B9" i="2" s="1"/>
  <c r="B11" i="2" s="1"/>
  <c r="F9" i="2"/>
  <c r="F11" i="2" s="1"/>
  <c r="F23" i="2" l="1"/>
  <c r="F37" i="2" s="1"/>
  <c r="F39" i="2" s="1"/>
  <c r="F41" i="2" s="1"/>
  <c r="B37" i="2"/>
  <c r="B39" i="2" s="1"/>
  <c r="B41" i="2" s="1"/>
</calcChain>
</file>

<file path=xl/sharedStrings.xml><?xml version="1.0" encoding="utf-8"?>
<sst xmlns="http://schemas.openxmlformats.org/spreadsheetml/2006/main" count="70" uniqueCount="70">
  <si>
    <t>Lanark County Community Justice Draft Budget 2019/20</t>
  </si>
  <si>
    <t>Funder/Revenue Source</t>
  </si>
  <si>
    <t>United Way Lanark County</t>
  </si>
  <si>
    <t>Perth &amp; District Community Foundation</t>
  </si>
  <si>
    <t>Donations</t>
  </si>
  <si>
    <t>Expenses</t>
  </si>
  <si>
    <t>General Expenses</t>
  </si>
  <si>
    <t>Accounting &amp; Legal 5605 (5980)</t>
  </si>
  <si>
    <t>Fundraising Expenses 5660</t>
  </si>
  <si>
    <t>Insurance 5740</t>
  </si>
  <si>
    <t>Staff Expenses 5807</t>
  </si>
  <si>
    <t>Office Supplies 5845</t>
  </si>
  <si>
    <t>Professional Development 5870</t>
  </si>
  <si>
    <t>Rent 5905  (Rent, shredding, rugs)</t>
  </si>
  <si>
    <t>Admin and Management 5930</t>
  </si>
  <si>
    <t>Telephone and website 5925</t>
  </si>
  <si>
    <t>Office/Program Equipment 5970</t>
  </si>
  <si>
    <t>Public Education 5972</t>
  </si>
  <si>
    <t>Volunteer and Forum Expenses 5976 &amp; 5978 5690, 5692, 5693</t>
  </si>
  <si>
    <t>School Program Direct Costs 5985</t>
  </si>
  <si>
    <t>Total General Expenses</t>
  </si>
  <si>
    <t>TOTAL EXPENSE</t>
  </si>
  <si>
    <t>NET Income &lt;Loss&gt;</t>
  </si>
  <si>
    <t>MAG</t>
  </si>
  <si>
    <t>United Way</t>
  </si>
  <si>
    <t>PDCF</t>
  </si>
  <si>
    <t>Provincial Funding</t>
  </si>
  <si>
    <t>Municipal Funding</t>
  </si>
  <si>
    <t>Other Grants and Foundations</t>
  </si>
  <si>
    <t>Civic Clubs/Groups</t>
  </si>
  <si>
    <t>Fundraising Events</t>
  </si>
  <si>
    <t>Total  revenue</t>
  </si>
  <si>
    <t>Other</t>
  </si>
  <si>
    <t>Wages &amp; Benefits</t>
  </si>
  <si>
    <t>Total Wages &amp; Benefits Expense</t>
  </si>
  <si>
    <t>Restitution</t>
  </si>
  <si>
    <t>Target</t>
  </si>
  <si>
    <t>2019 Additional Income targets</t>
  </si>
  <si>
    <t>Total possible revenue</t>
  </si>
  <si>
    <t>10,000 - 30,000</t>
  </si>
  <si>
    <t>2,000 - 5,000</t>
  </si>
  <si>
    <t>1,000 - 10,000</t>
  </si>
  <si>
    <t>5,000-10,000</t>
  </si>
  <si>
    <t>1,000 - 5,000</t>
  </si>
  <si>
    <t>20,000-61,000</t>
  </si>
  <si>
    <t>First $10,000</t>
  </si>
  <si>
    <t>Wages &amp; Benefits Sheri (4 d/wk) $24/hr</t>
  </si>
  <si>
    <t>Second $10,000</t>
  </si>
  <si>
    <t>Third $10,000</t>
  </si>
  <si>
    <t>Build Reserve - GIC</t>
  </si>
  <si>
    <t>Additional Funds</t>
  </si>
  <si>
    <t>Build Programming - adult diversion, BE STRONG, etc</t>
  </si>
  <si>
    <t>Fourth $10,000</t>
  </si>
  <si>
    <t>Service Contracts</t>
  </si>
  <si>
    <t>Additional ED time</t>
  </si>
  <si>
    <t>PT Admin support</t>
  </si>
  <si>
    <t>Wages &amp; Benefits Bookkeeper (4 hr/wk) $30/hr</t>
  </si>
  <si>
    <t>youth diversion</t>
  </si>
  <si>
    <t>family reconnect</t>
  </si>
  <si>
    <t>30 in 30 carry through</t>
  </si>
  <si>
    <t>Net</t>
  </si>
  <si>
    <t>Possible Actions based on new Revenues</t>
  </si>
  <si>
    <t>Add Wages &amp; Benefits Sheri (1 d/wk for 44 wk) $24/hr</t>
  </si>
  <si>
    <t>Source</t>
  </si>
  <si>
    <t>Actuals as of May 2019</t>
  </si>
  <si>
    <t>adult diversion</t>
  </si>
  <si>
    <t>Wages &amp; Benefits ED (1 d/wk) $25/hr</t>
  </si>
  <si>
    <t>complete - hire ED 1 d/wk for 8 months</t>
  </si>
  <si>
    <t>Add Wages &amp; Benefits ED (1 d/wk for 35 wk) $25/hr</t>
  </si>
  <si>
    <t>Municipal Funding/Donations/Fundraising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</si>
</sst>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_);[Red]\(&quot;$&quot;#,##0\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6" fontId="2" fillId="0" borderId="0" xfId="0" applyNumberFormat="1" applyFont="1" applyBorder="1" applyAlignment="1">
      <alignment horizontal="left" vertical="center"/>
    </xf>
    <xf numFmtId="6" fontId="3" fillId="0" borderId="0" xfId="0" applyNumberFormat="1" applyFont="1" applyBorder="1" applyAlignment="1">
      <alignment horizontal="left"/>
    </xf>
    <xf numFmtId="6" fontId="1" fillId="0" borderId="0" xfId="0" applyNumberFormat="1" applyFont="1" applyBorder="1" applyAlignment="1">
      <alignment horizontal="left" vertical="center"/>
    </xf>
    <xf numFmtId="6" fontId="1" fillId="0" borderId="1" xfId="0" applyNumberFormat="1" applyFont="1" applyBorder="1" applyAlignment="1">
      <alignment horizontal="left" vertical="center"/>
    </xf>
    <xf numFmtId="6" fontId="1" fillId="0" borderId="3" xfId="0" applyNumberFormat="1" applyFont="1" applyBorder="1" applyAlignment="1">
      <alignment horizontal="left" vertical="center"/>
    </xf>
    <xf numFmtId="6" fontId="1" fillId="0" borderId="5" xfId="0" applyNumberFormat="1" applyFont="1" applyBorder="1" applyAlignment="1">
      <alignment horizontal="right" vertical="center"/>
    </xf>
    <xf numFmtId="0" fontId="4" fillId="0" borderId="0" xfId="0" quotePrefix="1" applyNumberFormat="1" applyFont="1" applyAlignment="1">
      <alignment horizontal="left"/>
    </xf>
    <xf numFmtId="0" fontId="6" fillId="0" borderId="0" xfId="0" quotePrefix="1" applyNumberFormat="1" applyFont="1" applyAlignment="1">
      <alignment horizontal="left"/>
    </xf>
    <xf numFmtId="6" fontId="3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3" fontId="0" fillId="0" borderId="3" xfId="0" applyNumberFormat="1" applyBorder="1"/>
    <xf numFmtId="0" fontId="0" fillId="0" borderId="3" xfId="0" applyBorder="1"/>
    <xf numFmtId="0" fontId="5" fillId="0" borderId="3" xfId="0" quotePrefix="1" applyNumberFormat="1" applyFont="1" applyBorder="1" applyAlignment="1">
      <alignment horizontal="left"/>
    </xf>
    <xf numFmtId="165" fontId="5" fillId="0" borderId="3" xfId="0" quotePrefix="1" applyNumberFormat="1" applyFont="1" applyBorder="1" applyAlignment="1">
      <alignment horizontal="right"/>
    </xf>
    <xf numFmtId="0" fontId="0" fillId="0" borderId="3" xfId="0" applyFont="1" applyBorder="1"/>
    <xf numFmtId="0" fontId="6" fillId="0" borderId="3" xfId="0" quotePrefix="1" applyNumberFormat="1" applyFont="1" applyBorder="1" applyAlignment="1">
      <alignment horizontal="left"/>
    </xf>
    <xf numFmtId="0" fontId="5" fillId="0" borderId="3" xfId="0" quotePrefix="1" applyNumberFormat="1" applyFont="1" applyFill="1" applyBorder="1" applyAlignment="1">
      <alignment horizontal="left"/>
    </xf>
    <xf numFmtId="0" fontId="4" fillId="0" borderId="3" xfId="0" quotePrefix="1" applyNumberFormat="1" applyFont="1" applyBorder="1" applyAlignment="1">
      <alignment horizontal="right"/>
    </xf>
    <xf numFmtId="6" fontId="8" fillId="0" borderId="0" xfId="0" applyNumberFormat="1" applyFont="1" applyBorder="1" applyAlignment="1">
      <alignment horizontal="left" vertical="center"/>
    </xf>
    <xf numFmtId="0" fontId="8" fillId="0" borderId="0" xfId="0" applyFont="1"/>
    <xf numFmtId="3" fontId="0" fillId="0" borderId="7" xfId="0" applyNumberFormat="1" applyFill="1" applyBorder="1"/>
    <xf numFmtId="6" fontId="8" fillId="0" borderId="0" xfId="0" applyNumberFormat="1" applyFont="1" applyFill="1" applyBorder="1" applyAlignment="1">
      <alignment horizontal="left" vertical="center"/>
    </xf>
    <xf numFmtId="3" fontId="0" fillId="0" borderId="3" xfId="0" applyNumberFormat="1" applyBorder="1" applyAlignment="1">
      <alignment horizontal="left"/>
    </xf>
    <xf numFmtId="0" fontId="10" fillId="0" borderId="0" xfId="0" applyFont="1"/>
    <xf numFmtId="6" fontId="9" fillId="0" borderId="0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4" fillId="0" borderId="3" xfId="0" quotePrefix="1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quotePrefix="1" applyNumberFormat="1" applyFont="1" applyAlignment="1">
      <alignment horizontal="center"/>
    </xf>
    <xf numFmtId="164" fontId="5" fillId="0" borderId="3" xfId="0" quotePrefix="1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6" fillId="0" borderId="3" xfId="0" quotePrefix="1" applyNumberFormat="1" applyFont="1" applyBorder="1" applyAlignment="1">
      <alignment horizontal="center"/>
    </xf>
    <xf numFmtId="6" fontId="11" fillId="0" borderId="0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0" fillId="3" borderId="0" xfId="0" applyFill="1"/>
    <xf numFmtId="164" fontId="7" fillId="0" borderId="10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selection activeCell="H22" sqref="H22"/>
    </sheetView>
  </sheetViews>
  <sheetFormatPr defaultRowHeight="14.5" x14ac:dyDescent="0.35"/>
  <cols>
    <col min="1" max="1" width="42.36328125" customWidth="1"/>
    <col min="2" max="2" width="12.6328125" style="27" customWidth="1"/>
    <col min="3" max="3" width="15" style="27" bestFit="1" customWidth="1"/>
    <col min="4" max="4" width="14.453125" style="27" bestFit="1" customWidth="1"/>
    <col min="5" max="5" width="16" style="27" bestFit="1" customWidth="1"/>
    <col min="6" max="6" width="12.36328125" style="27" customWidth="1"/>
    <col min="9" max="9" width="48.453125" customWidth="1"/>
    <col min="10" max="10" width="13.90625" bestFit="1" customWidth="1"/>
  </cols>
  <sheetData>
    <row r="1" spans="1:10" ht="21" x14ac:dyDescent="0.35">
      <c r="A1" s="1" t="s">
        <v>0</v>
      </c>
      <c r="B1" s="32"/>
    </row>
    <row r="2" spans="1:10" ht="21" x14ac:dyDescent="0.5">
      <c r="A2" s="19" t="s">
        <v>64</v>
      </c>
      <c r="B2" s="32"/>
      <c r="C2" s="49" t="s">
        <v>63</v>
      </c>
      <c r="D2" s="50"/>
      <c r="E2" s="50"/>
      <c r="F2" s="51"/>
      <c r="I2" s="20" t="s">
        <v>37</v>
      </c>
    </row>
    <row r="3" spans="1:10" ht="18" x14ac:dyDescent="0.5">
      <c r="A3" s="2"/>
      <c r="B3" s="33"/>
      <c r="C3" s="45" t="s">
        <v>23</v>
      </c>
      <c r="D3" s="45" t="s">
        <v>24</v>
      </c>
      <c r="E3" s="45" t="s">
        <v>25</v>
      </c>
      <c r="F3" s="45" t="s">
        <v>32</v>
      </c>
      <c r="I3" s="2" t="s">
        <v>1</v>
      </c>
      <c r="J3" s="10" t="s">
        <v>36</v>
      </c>
    </row>
    <row r="4" spans="1:10" x14ac:dyDescent="0.35">
      <c r="A4" s="3"/>
      <c r="B4" s="31"/>
      <c r="C4" s="28" t="s">
        <v>57</v>
      </c>
      <c r="D4" s="28" t="s">
        <v>65</v>
      </c>
      <c r="E4" s="28" t="s">
        <v>58</v>
      </c>
      <c r="F4" s="28"/>
    </row>
    <row r="5" spans="1:10" x14ac:dyDescent="0.35">
      <c r="A5" s="4" t="s">
        <v>26</v>
      </c>
      <c r="B5" s="34">
        <f t="shared" ref="B5:B8" si="0">SUM(C5:F5)</f>
        <v>47587</v>
      </c>
      <c r="C5" s="28">
        <v>47587</v>
      </c>
      <c r="D5" s="28"/>
      <c r="E5" s="28"/>
      <c r="F5" s="28"/>
      <c r="I5" s="5" t="s">
        <v>28</v>
      </c>
      <c r="J5" s="11" t="s">
        <v>39</v>
      </c>
    </row>
    <row r="6" spans="1:10" x14ac:dyDescent="0.35">
      <c r="A6" s="4" t="s">
        <v>2</v>
      </c>
      <c r="B6" s="34">
        <f t="shared" si="0"/>
        <v>4000</v>
      </c>
      <c r="C6" s="28"/>
      <c r="D6" s="28">
        <v>4000</v>
      </c>
      <c r="E6" s="28"/>
      <c r="F6" s="28"/>
      <c r="I6" s="5" t="s">
        <v>27</v>
      </c>
      <c r="J6" s="11" t="s">
        <v>43</v>
      </c>
    </row>
    <row r="7" spans="1:10" x14ac:dyDescent="0.35">
      <c r="A7" s="4" t="s">
        <v>3</v>
      </c>
      <c r="B7" s="34">
        <f t="shared" si="0"/>
        <v>15000</v>
      </c>
      <c r="C7" s="28"/>
      <c r="D7" s="28"/>
      <c r="E7" s="28">
        <v>15000</v>
      </c>
      <c r="F7" s="28"/>
      <c r="I7" s="5" t="s">
        <v>35</v>
      </c>
      <c r="J7" s="23">
        <v>1000</v>
      </c>
    </row>
    <row r="8" spans="1:10" x14ac:dyDescent="0.35">
      <c r="A8" s="5" t="s">
        <v>69</v>
      </c>
      <c r="B8" s="34">
        <f t="shared" si="0"/>
        <v>26000</v>
      </c>
      <c r="C8" s="28"/>
      <c r="D8" s="28"/>
      <c r="E8" s="28"/>
      <c r="F8" s="28">
        <f>6000+20000</f>
        <v>26000</v>
      </c>
      <c r="I8" s="5" t="s">
        <v>4</v>
      </c>
      <c r="J8" s="11" t="s">
        <v>40</v>
      </c>
    </row>
    <row r="9" spans="1:10" x14ac:dyDescent="0.35">
      <c r="A9" s="6" t="s">
        <v>31</v>
      </c>
      <c r="B9" s="29">
        <f>SUM(B5:B8)</f>
        <v>92587</v>
      </c>
      <c r="C9" s="29">
        <f>SUM(C5:C8)</f>
        <v>47587</v>
      </c>
      <c r="D9" s="29">
        <f>SUM(D5:D8)</f>
        <v>4000</v>
      </c>
      <c r="E9" s="29">
        <f>SUM(E5:E8)</f>
        <v>15000</v>
      </c>
      <c r="F9" s="29">
        <f>SUM(F5:F8)</f>
        <v>26000</v>
      </c>
      <c r="I9" s="5" t="s">
        <v>29</v>
      </c>
      <c r="J9" s="11" t="s">
        <v>41</v>
      </c>
    </row>
    <row r="10" spans="1:10" ht="18.5" x14ac:dyDescent="0.35">
      <c r="A10" s="40" t="s">
        <v>59</v>
      </c>
      <c r="B10" s="46">
        <v>12000</v>
      </c>
      <c r="C10" s="31"/>
      <c r="D10" s="31"/>
      <c r="E10" s="31"/>
      <c r="F10" s="31">
        <f>B10</f>
        <v>12000</v>
      </c>
      <c r="I10" s="5" t="s">
        <v>30</v>
      </c>
      <c r="J10" s="11" t="s">
        <v>42</v>
      </c>
    </row>
    <row r="11" spans="1:10" x14ac:dyDescent="0.35">
      <c r="A11" s="25" t="s">
        <v>60</v>
      </c>
      <c r="B11" s="41">
        <f>B9+B10</f>
        <v>104587</v>
      </c>
      <c r="C11" s="42"/>
      <c r="D11" s="42"/>
      <c r="E11" s="42"/>
      <c r="F11" s="43">
        <f>F9+F10</f>
        <v>38000</v>
      </c>
      <c r="I11" s="6" t="s">
        <v>38</v>
      </c>
      <c r="J11" s="21" t="s">
        <v>44</v>
      </c>
    </row>
    <row r="12" spans="1:10" ht="18" x14ac:dyDescent="0.35">
      <c r="A12" s="9" t="s">
        <v>5</v>
      </c>
      <c r="B12" s="35"/>
    </row>
    <row r="13" spans="1:10" ht="21" x14ac:dyDescent="0.35">
      <c r="A13" s="7"/>
      <c r="B13" s="36"/>
      <c r="I13" s="22" t="s">
        <v>61</v>
      </c>
    </row>
    <row r="14" spans="1:10" ht="19.25" customHeight="1" x14ac:dyDescent="0.45">
      <c r="A14" s="8" t="s">
        <v>33</v>
      </c>
      <c r="B14" s="36"/>
      <c r="I14" s="47" t="s">
        <v>45</v>
      </c>
      <c r="J14" s="48"/>
    </row>
    <row r="15" spans="1:10" x14ac:dyDescent="0.35">
      <c r="A15" s="13" t="s">
        <v>66</v>
      </c>
      <c r="B15" s="37">
        <f>SUM(C15:F15)</f>
        <v>18000</v>
      </c>
      <c r="C15" s="28"/>
      <c r="D15" s="28">
        <v>500</v>
      </c>
      <c r="E15" s="28">
        <v>7500</v>
      </c>
      <c r="F15" s="28">
        <v>10000</v>
      </c>
      <c r="I15" s="48" t="s">
        <v>67</v>
      </c>
      <c r="J15" s="48"/>
    </row>
    <row r="16" spans="1:10" x14ac:dyDescent="0.35">
      <c r="A16" s="13" t="s">
        <v>46</v>
      </c>
      <c r="B16" s="37">
        <v>41184</v>
      </c>
      <c r="C16" s="28">
        <f>28500+6270</f>
        <v>34770</v>
      </c>
      <c r="D16" s="28">
        <v>2750</v>
      </c>
      <c r="E16" s="28">
        <v>2500</v>
      </c>
      <c r="F16" s="28">
        <f>B16-C16-D16-E16</f>
        <v>1164</v>
      </c>
      <c r="I16" s="24" t="s">
        <v>47</v>
      </c>
    </row>
    <row r="17" spans="1:10" x14ac:dyDescent="0.35">
      <c r="A17" s="13" t="s">
        <v>56</v>
      </c>
      <c r="B17" s="37">
        <v>6864</v>
      </c>
      <c r="C17" s="28">
        <v>1500</v>
      </c>
      <c r="D17" s="28">
        <v>100</v>
      </c>
      <c r="E17" s="28">
        <v>2000</v>
      </c>
      <c r="F17" s="28">
        <f>B17-C17-D17-E17</f>
        <v>3264</v>
      </c>
      <c r="I17" s="26" t="s">
        <v>68</v>
      </c>
      <c r="J17" s="11">
        <v>8000</v>
      </c>
    </row>
    <row r="18" spans="1:10" x14ac:dyDescent="0.35">
      <c r="A18" s="13"/>
      <c r="B18" s="37"/>
      <c r="C18" s="28"/>
      <c r="D18" s="28"/>
      <c r="E18" s="28"/>
      <c r="F18" s="28"/>
    </row>
    <row r="19" spans="1:10" x14ac:dyDescent="0.35">
      <c r="A19" s="18" t="s">
        <v>34</v>
      </c>
      <c r="B19" s="30">
        <f>SUM(B15:B17)</f>
        <v>66048</v>
      </c>
      <c r="C19" s="30">
        <f t="shared" ref="C19:F19" si="1">SUM(C15:C17)</f>
        <v>36270</v>
      </c>
      <c r="D19" s="30">
        <f t="shared" si="1"/>
        <v>3350</v>
      </c>
      <c r="E19" s="30">
        <f t="shared" si="1"/>
        <v>12000</v>
      </c>
      <c r="F19" s="30">
        <f t="shared" si="1"/>
        <v>14428</v>
      </c>
      <c r="I19" s="24" t="s">
        <v>48</v>
      </c>
    </row>
    <row r="20" spans="1:10" x14ac:dyDescent="0.35">
      <c r="A20" s="15"/>
      <c r="B20" s="38"/>
      <c r="C20" s="28"/>
      <c r="D20" s="28"/>
      <c r="E20" s="28"/>
      <c r="F20" s="28"/>
      <c r="I20" s="26" t="s">
        <v>62</v>
      </c>
      <c r="J20" s="14">
        <v>7920</v>
      </c>
    </row>
    <row r="21" spans="1:10" ht="15.5" x14ac:dyDescent="0.45">
      <c r="A21" s="16" t="s">
        <v>6</v>
      </c>
      <c r="B21" s="39"/>
      <c r="C21" s="28"/>
      <c r="D21" s="28"/>
      <c r="E21" s="28"/>
      <c r="F21" s="28"/>
    </row>
    <row r="22" spans="1:10" x14ac:dyDescent="0.35">
      <c r="A22" s="13" t="s">
        <v>7</v>
      </c>
      <c r="B22" s="37">
        <v>2300</v>
      </c>
      <c r="C22" s="28">
        <f>800</f>
        <v>800</v>
      </c>
      <c r="D22" s="28">
        <v>50</v>
      </c>
      <c r="E22" s="28"/>
      <c r="F22" s="28">
        <f>B22-C22-D22-E22</f>
        <v>1450</v>
      </c>
      <c r="I22" s="24" t="s">
        <v>52</v>
      </c>
    </row>
    <row r="23" spans="1:10" x14ac:dyDescent="0.35">
      <c r="A23" s="13" t="s">
        <v>8</v>
      </c>
      <c r="B23" s="37">
        <v>0</v>
      </c>
      <c r="C23" s="28"/>
      <c r="D23" s="28"/>
      <c r="E23" s="28"/>
      <c r="F23" s="28">
        <f t="shared" ref="F23:F35" si="2">B23-C23-D23-E23</f>
        <v>0</v>
      </c>
      <c r="I23" s="12" t="s">
        <v>49</v>
      </c>
      <c r="J23" s="11">
        <v>10000</v>
      </c>
    </row>
    <row r="24" spans="1:10" x14ac:dyDescent="0.35">
      <c r="A24" s="13" t="s">
        <v>9</v>
      </c>
      <c r="B24" s="37">
        <v>2900</v>
      </c>
      <c r="C24" s="28">
        <v>1300</v>
      </c>
      <c r="D24" s="28"/>
      <c r="E24" s="28"/>
      <c r="F24" s="28">
        <f t="shared" si="2"/>
        <v>1600</v>
      </c>
    </row>
    <row r="25" spans="1:10" x14ac:dyDescent="0.35">
      <c r="A25" s="13" t="s">
        <v>10</v>
      </c>
      <c r="B25" s="37">
        <v>1500</v>
      </c>
      <c r="C25" s="28">
        <v>750</v>
      </c>
      <c r="D25" s="28">
        <v>100</v>
      </c>
      <c r="E25" s="28">
        <v>300</v>
      </c>
      <c r="F25" s="28">
        <f t="shared" si="2"/>
        <v>350</v>
      </c>
      <c r="I25" s="24" t="s">
        <v>50</v>
      </c>
    </row>
    <row r="26" spans="1:10" x14ac:dyDescent="0.35">
      <c r="A26" s="13" t="s">
        <v>11</v>
      </c>
      <c r="B26" s="37">
        <v>2000</v>
      </c>
      <c r="C26" s="28">
        <v>367</v>
      </c>
      <c r="D26" s="28"/>
      <c r="E26" s="28"/>
      <c r="F26" s="28">
        <f t="shared" si="2"/>
        <v>1633</v>
      </c>
      <c r="I26" t="s">
        <v>51</v>
      </c>
    </row>
    <row r="27" spans="1:10" x14ac:dyDescent="0.35">
      <c r="A27" s="13" t="s">
        <v>12</v>
      </c>
      <c r="B27" s="37">
        <v>1000</v>
      </c>
      <c r="C27" s="28">
        <v>1000</v>
      </c>
      <c r="D27" s="28"/>
      <c r="E27" s="28"/>
      <c r="F27" s="28">
        <f t="shared" si="2"/>
        <v>0</v>
      </c>
      <c r="I27" t="s">
        <v>54</v>
      </c>
    </row>
    <row r="28" spans="1:10" x14ac:dyDescent="0.35">
      <c r="A28" s="13" t="s">
        <v>13</v>
      </c>
      <c r="B28" s="37">
        <v>6000</v>
      </c>
      <c r="C28" s="28">
        <v>5000</v>
      </c>
      <c r="D28" s="28"/>
      <c r="E28" s="28">
        <v>1000</v>
      </c>
      <c r="F28" s="28">
        <f t="shared" si="2"/>
        <v>0</v>
      </c>
      <c r="I28" t="s">
        <v>55</v>
      </c>
    </row>
    <row r="29" spans="1:10" x14ac:dyDescent="0.35">
      <c r="A29" s="13" t="s">
        <v>14</v>
      </c>
      <c r="B29" s="37">
        <v>1000</v>
      </c>
      <c r="C29" s="28"/>
      <c r="D29" s="28"/>
      <c r="E29" s="28"/>
      <c r="F29" s="28">
        <f t="shared" si="2"/>
        <v>1000</v>
      </c>
    </row>
    <row r="30" spans="1:10" x14ac:dyDescent="0.35">
      <c r="A30" s="13" t="s">
        <v>15</v>
      </c>
      <c r="B30" s="37">
        <v>2000</v>
      </c>
      <c r="C30" s="28"/>
      <c r="D30" s="28"/>
      <c r="E30" s="28"/>
      <c r="F30" s="28">
        <f t="shared" si="2"/>
        <v>2000</v>
      </c>
    </row>
    <row r="31" spans="1:10" x14ac:dyDescent="0.35">
      <c r="A31" s="13" t="s">
        <v>16</v>
      </c>
      <c r="B31" s="37">
        <v>500</v>
      </c>
      <c r="C31" s="28"/>
      <c r="D31" s="28"/>
      <c r="E31" s="28">
        <v>300</v>
      </c>
      <c r="F31" s="28">
        <f t="shared" si="2"/>
        <v>200</v>
      </c>
    </row>
    <row r="32" spans="1:10" x14ac:dyDescent="0.35">
      <c r="A32" s="17" t="s">
        <v>17</v>
      </c>
      <c r="B32" s="37">
        <v>500</v>
      </c>
      <c r="C32" s="28">
        <v>500</v>
      </c>
      <c r="D32" s="28"/>
      <c r="E32" s="28"/>
      <c r="F32" s="28">
        <f t="shared" si="2"/>
        <v>0</v>
      </c>
    </row>
    <row r="33" spans="1:6" x14ac:dyDescent="0.35">
      <c r="A33" s="13" t="s">
        <v>18</v>
      </c>
      <c r="B33" s="37">
        <v>3500</v>
      </c>
      <c r="C33" s="28">
        <v>1600</v>
      </c>
      <c r="D33" s="28">
        <v>500</v>
      </c>
      <c r="E33" s="28">
        <v>1400</v>
      </c>
      <c r="F33" s="28">
        <f t="shared" si="2"/>
        <v>0</v>
      </c>
    </row>
    <row r="34" spans="1:6" x14ac:dyDescent="0.35">
      <c r="A34" s="13" t="s">
        <v>19</v>
      </c>
      <c r="B34" s="37">
        <v>0</v>
      </c>
      <c r="C34" s="28"/>
      <c r="D34" s="28"/>
      <c r="E34" s="28"/>
      <c r="F34" s="28">
        <f t="shared" si="2"/>
        <v>0</v>
      </c>
    </row>
    <row r="35" spans="1:6" x14ac:dyDescent="0.35">
      <c r="A35" s="26" t="s">
        <v>53</v>
      </c>
      <c r="B35" s="37">
        <v>5000</v>
      </c>
      <c r="C35" s="28"/>
      <c r="D35" s="28"/>
      <c r="E35" s="28"/>
      <c r="F35" s="28">
        <f t="shared" si="2"/>
        <v>5000</v>
      </c>
    </row>
    <row r="36" spans="1:6" x14ac:dyDescent="0.35">
      <c r="A36" s="13"/>
      <c r="B36" s="37"/>
      <c r="C36" s="28"/>
      <c r="D36" s="28"/>
      <c r="E36" s="28"/>
      <c r="F36" s="28"/>
    </row>
    <row r="37" spans="1:6" x14ac:dyDescent="0.35">
      <c r="A37" s="18" t="s">
        <v>20</v>
      </c>
      <c r="B37" s="30">
        <f>SUM(B22:B35)</f>
        <v>28200</v>
      </c>
      <c r="C37" s="30">
        <f t="shared" ref="C37:F37" si="3">SUM(C22:C35)</f>
        <v>11317</v>
      </c>
      <c r="D37" s="30">
        <f t="shared" si="3"/>
        <v>650</v>
      </c>
      <c r="E37" s="30">
        <f t="shared" si="3"/>
        <v>3000</v>
      </c>
      <c r="F37" s="30">
        <f t="shared" si="3"/>
        <v>13233</v>
      </c>
    </row>
    <row r="38" spans="1:6" x14ac:dyDescent="0.35">
      <c r="A38" s="15"/>
      <c r="B38" s="38"/>
      <c r="C38" s="28"/>
      <c r="D38" s="28"/>
      <c r="E38" s="28"/>
      <c r="F38" s="28"/>
    </row>
    <row r="39" spans="1:6" x14ac:dyDescent="0.35">
      <c r="A39" s="18" t="s">
        <v>21</v>
      </c>
      <c r="B39" s="30">
        <f>SUM(B19+B37)</f>
        <v>94248</v>
      </c>
      <c r="C39" s="30">
        <f t="shared" ref="C39:E39" si="4">SUM(C19+C37)</f>
        <v>47587</v>
      </c>
      <c r="D39" s="30">
        <f t="shared" si="4"/>
        <v>4000</v>
      </c>
      <c r="E39" s="30">
        <f t="shared" si="4"/>
        <v>15000</v>
      </c>
      <c r="F39" s="30">
        <f>SUM(F19+F37)</f>
        <v>27661</v>
      </c>
    </row>
    <row r="40" spans="1:6" x14ac:dyDescent="0.35">
      <c r="A40" s="3"/>
      <c r="B40" s="31"/>
    </row>
    <row r="41" spans="1:6" x14ac:dyDescent="0.35">
      <c r="A41" s="25" t="s">
        <v>22</v>
      </c>
      <c r="B41" s="44">
        <f>SUM(B11-B39)</f>
        <v>10339</v>
      </c>
      <c r="C41" s="31">
        <f>SUM(C9-C39)</f>
        <v>0</v>
      </c>
      <c r="D41" s="31">
        <f>SUM(D9-D39)</f>
        <v>0</v>
      </c>
      <c r="E41" s="44">
        <f>SUM(E9-E39)</f>
        <v>0</v>
      </c>
      <c r="F41" s="44">
        <f>SUM(F11-F39)</f>
        <v>10339</v>
      </c>
    </row>
  </sheetData>
  <mergeCells count="1">
    <mergeCell ref="C2:F2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A</dc:creator>
  <cp:lastModifiedBy>Executive Director</cp:lastModifiedBy>
  <cp:lastPrinted>2019-05-21T05:22:40Z</cp:lastPrinted>
  <dcterms:created xsi:type="dcterms:W3CDTF">2019-02-20T15:50:49Z</dcterms:created>
  <dcterms:modified xsi:type="dcterms:W3CDTF">2019-07-04T19:24:24Z</dcterms:modified>
</cp:coreProperties>
</file>